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activeTab="2"/>
  </bookViews>
  <sheets>
    <sheet name="Mature Property" sheetId="2" r:id="rId1"/>
    <sheet name="Growth Property" sheetId="3" r:id="rId2"/>
    <sheet name="Villa Example" sheetId="9" r:id="rId3"/>
  </sheets>
  <calcPr calcId="145621"/>
</workbook>
</file>

<file path=xl/calcChain.xml><?xml version="1.0" encoding="utf-8"?>
<calcChain xmlns="http://schemas.openxmlformats.org/spreadsheetml/2006/main">
  <c r="J7" i="3" l="1"/>
  <c r="P5" i="3" l="1"/>
  <c r="F5" i="3"/>
  <c r="C14" i="9" l="1"/>
  <c r="C6" i="9"/>
  <c r="F19" i="3" l="1"/>
  <c r="F20" i="3" s="1"/>
  <c r="F21" i="3" s="1"/>
  <c r="G19" i="3"/>
  <c r="H19" i="3"/>
  <c r="H20" i="3" s="1"/>
  <c r="H21" i="3" s="1"/>
  <c r="I19" i="3"/>
  <c r="J19" i="3"/>
  <c r="J20" i="3" s="1"/>
  <c r="J21" i="3" s="1"/>
  <c r="K19" i="3"/>
  <c r="L19" i="3"/>
  <c r="L20" i="3" s="1"/>
  <c r="L21" i="3" s="1"/>
  <c r="M19" i="3"/>
  <c r="E19" i="3"/>
  <c r="E20" i="3" s="1"/>
  <c r="E21" i="3" s="1"/>
  <c r="G20" i="3"/>
  <c r="I20" i="3"/>
  <c r="I21" i="3" s="1"/>
  <c r="K20" i="3"/>
  <c r="M20" i="3"/>
  <c r="K21" i="3"/>
  <c r="M21" i="3"/>
  <c r="G21" i="3"/>
  <c r="Q15" i="9" l="1"/>
  <c r="G18" i="9" s="1"/>
  <c r="P5" i="9"/>
  <c r="N5" i="9"/>
  <c r="J5" i="9"/>
  <c r="H5" i="9"/>
  <c r="F2" i="2"/>
  <c r="G12" i="2" s="1"/>
  <c r="G13" i="2" s="1"/>
  <c r="J12" i="2" l="1"/>
  <c r="J13" i="2" s="1"/>
  <c r="F12" i="2"/>
  <c r="F13" i="2" s="1"/>
  <c r="H12" i="2"/>
  <c r="H13" i="2" s="1"/>
  <c r="I12" i="2"/>
  <c r="I13" i="2" s="1"/>
  <c r="P15" i="9"/>
  <c r="N15" i="9"/>
  <c r="L15" i="9"/>
  <c r="J15" i="9"/>
  <c r="H15" i="9"/>
  <c r="G5" i="9"/>
  <c r="I5" i="9"/>
  <c r="L5" i="9"/>
  <c r="G15" i="9"/>
  <c r="O15" i="9"/>
  <c r="M15" i="9"/>
  <c r="K15" i="9"/>
  <c r="I15" i="9"/>
  <c r="K5" i="9"/>
  <c r="M5" i="9"/>
  <c r="O5" i="9"/>
  <c r="Q5" i="9"/>
  <c r="G8" i="9"/>
  <c r="G17" i="9" l="1"/>
  <c r="G19" i="9" s="1"/>
  <c r="K18" i="9" s="1"/>
  <c r="G7" i="9"/>
  <c r="G9" i="9" s="1"/>
  <c r="K8" i="9" s="1"/>
  <c r="F8" i="3" l="1"/>
  <c r="O5" i="3"/>
  <c r="N5" i="3"/>
  <c r="M5" i="3"/>
  <c r="L5" i="3"/>
  <c r="K5" i="3"/>
  <c r="J5" i="3"/>
  <c r="I5" i="3"/>
  <c r="H5" i="3"/>
  <c r="G5" i="3"/>
  <c r="F7" i="3" l="1"/>
  <c r="F9" i="3" s="1"/>
  <c r="C5" i="2"/>
</calcChain>
</file>

<file path=xl/sharedStrings.xml><?xml version="1.0" encoding="utf-8"?>
<sst xmlns="http://schemas.openxmlformats.org/spreadsheetml/2006/main" count="93" uniqueCount="40">
  <si>
    <t>r</t>
  </si>
  <si>
    <t>n</t>
  </si>
  <si>
    <t>V</t>
  </si>
  <si>
    <t>Value</t>
  </si>
  <si>
    <t>g</t>
  </si>
  <si>
    <t>i</t>
  </si>
  <si>
    <t>d</t>
  </si>
  <si>
    <t>g1</t>
  </si>
  <si>
    <t>g2</t>
  </si>
  <si>
    <t>Steady State</t>
  </si>
  <si>
    <t>Growth State</t>
  </si>
  <si>
    <t>R.Yield</t>
  </si>
  <si>
    <t>d at t</t>
  </si>
  <si>
    <t>Growth Phase</t>
  </si>
  <si>
    <t>Steady Phase</t>
  </si>
  <si>
    <t>11 and &gt; years</t>
  </si>
  <si>
    <t>Year</t>
  </si>
  <si>
    <t>PV of CFs</t>
  </si>
  <si>
    <t>Lakhs</t>
  </si>
  <si>
    <t>V(g1) in Lakhs</t>
  </si>
  <si>
    <t>V(g2) In lakhs</t>
  </si>
  <si>
    <t>V In lakhs</t>
  </si>
  <si>
    <t>d in laksh</t>
  </si>
  <si>
    <t>n in years</t>
  </si>
  <si>
    <t>Current</t>
  </si>
  <si>
    <t>d/m</t>
  </si>
  <si>
    <t>Table 2.1</t>
  </si>
  <si>
    <t>Table 2.2</t>
  </si>
  <si>
    <t>Table 2.3</t>
  </si>
  <si>
    <t>in Lakhs</t>
  </si>
  <si>
    <t>Rs</t>
  </si>
  <si>
    <t>V (in Crs)</t>
  </si>
  <si>
    <t>d (in Rs)</t>
  </si>
  <si>
    <t>years</t>
  </si>
  <si>
    <t>lakhs/yr</t>
  </si>
  <si>
    <t>n (years)</t>
  </si>
  <si>
    <t>d (lakhs)</t>
  </si>
  <si>
    <t>V (lakhs)</t>
  </si>
  <si>
    <t>lakhs</t>
  </si>
  <si>
    <t>rs/mo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</si>
</sst>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_);\(0.0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0" applyNumberForma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0" xfId="0" applyFont="1"/>
    <xf numFmtId="9" fontId="1" fillId="0" borderId="0" xfId="0" applyNumberFormat="1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/>
    <xf numFmtId="0" fontId="1" fillId="0" borderId="13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/>
    <xf numFmtId="0" fontId="1" fillId="0" borderId="7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2" fontId="0" fillId="0" borderId="8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0" fontId="1" fillId="0" borderId="0" xfId="1" applyNumberFormat="1" applyFont="1"/>
    <xf numFmtId="2" fontId="1" fillId="0" borderId="17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left"/>
    </xf>
    <xf numFmtId="9" fontId="1" fillId="0" borderId="0" xfId="1" applyFont="1"/>
    <xf numFmtId="2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F16" sqref="F16"/>
    </sheetView>
  </sheetViews>
  <sheetFormatPr defaultRowHeight="15" x14ac:dyDescent="0.25"/>
  <cols>
    <col min="6" max="10" width="9.5703125" bestFit="1" customWidth="1"/>
  </cols>
  <sheetData>
    <row r="2" spans="2:10" x14ac:dyDescent="0.25">
      <c r="B2" t="s">
        <v>0</v>
      </c>
      <c r="C2" s="1">
        <v>0.1</v>
      </c>
      <c r="E2" t="s">
        <v>6</v>
      </c>
      <c r="F2">
        <f>100000*12</f>
        <v>1200000</v>
      </c>
    </row>
    <row r="3" spans="2:10" x14ac:dyDescent="0.25">
      <c r="B3" t="s">
        <v>4</v>
      </c>
      <c r="C3" s="1">
        <v>7.0000000000000007E-2</v>
      </c>
      <c r="E3" t="s">
        <v>12</v>
      </c>
    </row>
    <row r="4" spans="2:10" ht="5.25" customHeight="1" x14ac:dyDescent="0.25"/>
    <row r="5" spans="2:10" x14ac:dyDescent="0.25">
      <c r="B5" t="s">
        <v>2</v>
      </c>
      <c r="C5">
        <f>F2/(C2-C3)</f>
        <v>40000000</v>
      </c>
      <c r="D5" t="s">
        <v>30</v>
      </c>
    </row>
    <row r="6" spans="2:10" ht="5.25" customHeight="1" x14ac:dyDescent="0.25"/>
    <row r="7" spans="2:10" x14ac:dyDescent="0.25">
      <c r="E7" t="s">
        <v>26</v>
      </c>
    </row>
    <row r="8" spans="2:10" ht="5.25" customHeight="1" thickBot="1" x14ac:dyDescent="0.3"/>
    <row r="9" spans="2:10" ht="15.75" thickBot="1" x14ac:dyDescent="0.3">
      <c r="E9" s="3" t="s">
        <v>4</v>
      </c>
      <c r="F9" s="4">
        <v>0.03</v>
      </c>
      <c r="G9" s="4">
        <v>0.04</v>
      </c>
      <c r="H9" s="4">
        <v>0.05</v>
      </c>
      <c r="I9" s="4">
        <v>0.06</v>
      </c>
      <c r="J9" s="5">
        <v>7.0000000000000007E-2</v>
      </c>
    </row>
    <row r="10" spans="2:10" ht="15.75" thickBot="1" x14ac:dyDescent="0.3">
      <c r="E10" s="3" t="s">
        <v>0</v>
      </c>
      <c r="F10" s="4">
        <v>0.1</v>
      </c>
      <c r="G10" s="4">
        <v>0.1</v>
      </c>
      <c r="H10" s="4">
        <v>0.1</v>
      </c>
      <c r="I10" s="4">
        <v>0.1</v>
      </c>
      <c r="J10" s="5">
        <v>0.1</v>
      </c>
    </row>
    <row r="11" spans="2:10" ht="15.75" thickBot="1" x14ac:dyDescent="0.3">
      <c r="E11" s="6" t="s">
        <v>32</v>
      </c>
      <c r="F11" s="7">
        <v>1200000</v>
      </c>
      <c r="G11" s="7">
        <v>1200000</v>
      </c>
      <c r="H11" s="7">
        <v>1200000</v>
      </c>
      <c r="I11" s="7">
        <v>1200000</v>
      </c>
      <c r="J11" s="7">
        <v>1200000</v>
      </c>
    </row>
    <row r="12" spans="2:10" ht="16.5" thickTop="1" thickBot="1" x14ac:dyDescent="0.3">
      <c r="E12" s="2" t="s">
        <v>31</v>
      </c>
      <c r="F12" s="40">
        <f>$F$2/((F10-F9)*10000000)</f>
        <v>1.714285714285714</v>
      </c>
      <c r="G12" s="40">
        <f>$F$2/((G10-G9)*10000000)</f>
        <v>2</v>
      </c>
      <c r="H12" s="40">
        <f>$F$2/((H10-H9)*10000000)</f>
        <v>2.4</v>
      </c>
      <c r="I12" s="40">
        <f>$F$2/((I10-I9)*10000000)</f>
        <v>2.9999999999999996</v>
      </c>
      <c r="J12" s="40">
        <f>$F$2/((J10-J9)*10000000)</f>
        <v>4</v>
      </c>
    </row>
    <row r="13" spans="2:10" ht="16.5" thickTop="1" thickBot="1" x14ac:dyDescent="0.3">
      <c r="E13" s="8" t="s">
        <v>11</v>
      </c>
      <c r="F13" s="9">
        <f>F11/(F12*10000000)</f>
        <v>7.0000000000000021E-2</v>
      </c>
      <c r="G13" s="9">
        <f>G11/(G12*10000000)</f>
        <v>0.06</v>
      </c>
      <c r="H13" s="9">
        <f>H11/(H12*10000000)</f>
        <v>0.05</v>
      </c>
      <c r="I13" s="9">
        <f>I11/(I12*10000000)</f>
        <v>4.0000000000000008E-2</v>
      </c>
      <c r="J13" s="9">
        <f>J11/(J12*10000000)</f>
        <v>0.03</v>
      </c>
    </row>
    <row r="14" spans="2:10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P24" sqref="P24"/>
    </sheetView>
  </sheetViews>
  <sheetFormatPr defaultRowHeight="12.75" x14ac:dyDescent="0.2"/>
  <cols>
    <col min="1" max="1" width="9.140625" style="10"/>
    <col min="2" max="2" width="2.5703125" style="10" bestFit="1" customWidth="1"/>
    <col min="3" max="3" width="4.42578125" style="10" bestFit="1" customWidth="1"/>
    <col min="4" max="4" width="11.85546875" style="10" bestFit="1" customWidth="1"/>
    <col min="5" max="5" width="10.42578125" style="10" bestFit="1" customWidth="1"/>
    <col min="6" max="10" width="7" style="10" bestFit="1" customWidth="1"/>
    <col min="11" max="13" width="6" style="10" bestFit="1" customWidth="1"/>
    <col min="14" max="15" width="4.42578125" style="10" bestFit="1" customWidth="1"/>
    <col min="16" max="16" width="12.42578125" style="10" bestFit="1" customWidth="1"/>
    <col min="17" max="16384" width="9.140625" style="10"/>
  </cols>
  <sheetData>
    <row r="2" spans="2:16" ht="13.5" thickBot="1" x14ac:dyDescent="0.25">
      <c r="B2" s="10" t="s">
        <v>7</v>
      </c>
      <c r="C2" s="11">
        <v>0.12</v>
      </c>
    </row>
    <row r="3" spans="2:16" ht="14.25" thickTop="1" thickBot="1" x14ac:dyDescent="0.25">
      <c r="B3" s="10" t="s">
        <v>8</v>
      </c>
      <c r="C3" s="11">
        <v>0.04</v>
      </c>
      <c r="F3" s="49" t="s">
        <v>13</v>
      </c>
      <c r="G3" s="50"/>
      <c r="H3" s="50"/>
      <c r="I3" s="50"/>
      <c r="J3" s="50"/>
      <c r="K3" s="50"/>
      <c r="L3" s="50"/>
      <c r="M3" s="50"/>
      <c r="N3" s="50"/>
      <c r="O3" s="51"/>
      <c r="P3" s="12" t="s">
        <v>14</v>
      </c>
    </row>
    <row r="4" spans="2:16" ht="13.5" thickBot="1" x14ac:dyDescent="0.25">
      <c r="B4" s="10" t="s">
        <v>0</v>
      </c>
      <c r="C4" s="11">
        <v>0.1</v>
      </c>
      <c r="E4" s="10" t="s">
        <v>16</v>
      </c>
      <c r="F4" s="13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5" t="s">
        <v>15</v>
      </c>
    </row>
    <row r="5" spans="2:16" ht="13.5" thickBot="1" x14ac:dyDescent="0.25">
      <c r="B5" s="10" t="s">
        <v>1</v>
      </c>
      <c r="C5" s="16">
        <v>10</v>
      </c>
      <c r="D5" s="10" t="s">
        <v>33</v>
      </c>
      <c r="E5" s="10" t="s">
        <v>17</v>
      </c>
      <c r="F5" s="17">
        <f>$C$6*((1+$C$2)^(F4-1))/((1+$C$4)^(F4))</f>
        <v>1.9636363636363636</v>
      </c>
      <c r="G5" s="18">
        <f t="shared" ref="G5:O5" si="0">$C$6*((1+$C$2)^(G4-1))/((1+$C$4)^(G4))</f>
        <v>1.9993388429752066</v>
      </c>
      <c r="H5" s="18">
        <f t="shared" si="0"/>
        <v>2.0356904583020281</v>
      </c>
      <c r="I5" s="18">
        <f t="shared" si="0"/>
        <v>2.0727030120893386</v>
      </c>
      <c r="J5" s="18">
        <f t="shared" si="0"/>
        <v>2.1103885214000533</v>
      </c>
      <c r="K5" s="18">
        <f t="shared" si="0"/>
        <v>2.1487592217891449</v>
      </c>
      <c r="L5" s="18">
        <f t="shared" si="0"/>
        <v>2.1878275712762201</v>
      </c>
      <c r="M5" s="18">
        <f t="shared" si="0"/>
        <v>2.2276062543903339</v>
      </c>
      <c r="N5" s="18">
        <f t="shared" si="0"/>
        <v>2.2681081862883401</v>
      </c>
      <c r="O5" s="18">
        <f t="shared" si="0"/>
        <v>2.3093465169481275</v>
      </c>
      <c r="P5" s="19">
        <f>$C$6*((1+$C$2)^($O$4-1))*(1+$C$3)/(((1+$C$4)^($O$4))*($C$4-$C$3))</f>
        <v>40.028672960434214</v>
      </c>
    </row>
    <row r="6" spans="2:16" ht="13.5" thickTop="1" x14ac:dyDescent="0.2">
      <c r="B6" s="10" t="s">
        <v>6</v>
      </c>
      <c r="C6" s="20">
        <v>2.16</v>
      </c>
      <c r="D6" s="10" t="s">
        <v>34</v>
      </c>
    </row>
    <row r="7" spans="2:16" x14ac:dyDescent="0.2">
      <c r="C7" s="11"/>
      <c r="E7" s="10" t="s">
        <v>10</v>
      </c>
      <c r="F7" s="20">
        <f>SUM(F5:O5)</f>
        <v>21.32340494909516</v>
      </c>
      <c r="G7" s="10" t="s">
        <v>18</v>
      </c>
      <c r="I7" s="10" t="s">
        <v>11</v>
      </c>
      <c r="J7" s="42">
        <f>C6/F9</f>
        <v>3.520663152086171E-2</v>
      </c>
    </row>
    <row r="8" spans="2:16" ht="13.5" thickBot="1" x14ac:dyDescent="0.25">
      <c r="C8" s="21"/>
      <c r="E8" s="22" t="s">
        <v>9</v>
      </c>
      <c r="F8" s="23">
        <f>$C$6*((1+$C$2)^($O$4-1))*(1+$C$3)/(((1+$C$4)^($O$4))*($C$4-$C$3))</f>
        <v>40.028672960434214</v>
      </c>
      <c r="G8" s="22" t="s">
        <v>18</v>
      </c>
    </row>
    <row r="9" spans="2:16" ht="13.5" thickTop="1" x14ac:dyDescent="0.2">
      <c r="E9" s="10" t="s">
        <v>3</v>
      </c>
      <c r="F9" s="20">
        <f>SUM(F7:F8)</f>
        <v>61.35207790952937</v>
      </c>
      <c r="G9" s="10" t="s">
        <v>18</v>
      </c>
    </row>
    <row r="11" spans="2:16" x14ac:dyDescent="0.2">
      <c r="D11" s="10" t="s">
        <v>27</v>
      </c>
    </row>
    <row r="12" spans="2:16" ht="13.5" thickBot="1" x14ac:dyDescent="0.25">
      <c r="E12" s="21">
        <v>1</v>
      </c>
      <c r="F12" s="21">
        <v>2</v>
      </c>
      <c r="G12" s="21">
        <v>3</v>
      </c>
      <c r="H12" s="21">
        <v>4</v>
      </c>
      <c r="I12" s="21">
        <v>5</v>
      </c>
      <c r="J12" s="21">
        <v>6</v>
      </c>
      <c r="K12" s="21">
        <v>7</v>
      </c>
      <c r="L12" s="21">
        <v>8</v>
      </c>
      <c r="M12" s="21">
        <v>9</v>
      </c>
    </row>
    <row r="13" spans="2:16" ht="14.25" thickTop="1" thickBot="1" x14ac:dyDescent="0.25">
      <c r="D13" s="24" t="s">
        <v>7</v>
      </c>
      <c r="E13" s="25">
        <v>0.15</v>
      </c>
      <c r="F13" s="26">
        <v>0.1</v>
      </c>
      <c r="G13" s="26">
        <v>0.05</v>
      </c>
      <c r="H13" s="26">
        <v>0.15</v>
      </c>
      <c r="I13" s="26">
        <v>0.15</v>
      </c>
      <c r="J13" s="26">
        <v>0.15</v>
      </c>
      <c r="K13" s="26">
        <v>0.15</v>
      </c>
      <c r="L13" s="26">
        <v>0.15</v>
      </c>
      <c r="M13" s="27">
        <v>0.15</v>
      </c>
    </row>
    <row r="14" spans="2:16" ht="13.5" thickBot="1" x14ac:dyDescent="0.25">
      <c r="D14" s="13" t="s">
        <v>8</v>
      </c>
      <c r="E14" s="28">
        <v>0.05</v>
      </c>
      <c r="F14" s="29">
        <v>0.05</v>
      </c>
      <c r="G14" s="29">
        <v>0.05</v>
      </c>
      <c r="H14" s="29">
        <v>0.06</v>
      </c>
      <c r="I14" s="29">
        <v>0.04</v>
      </c>
      <c r="J14" s="29">
        <v>0.05</v>
      </c>
      <c r="K14" s="29">
        <v>0.05</v>
      </c>
      <c r="L14" s="29">
        <v>0.05</v>
      </c>
      <c r="M14" s="30">
        <v>0.05</v>
      </c>
    </row>
    <row r="15" spans="2:16" ht="13.5" thickBot="1" x14ac:dyDescent="0.25">
      <c r="D15" s="13" t="s">
        <v>0</v>
      </c>
      <c r="E15" s="28">
        <v>0.1</v>
      </c>
      <c r="F15" s="29">
        <v>0.1</v>
      </c>
      <c r="G15" s="29">
        <v>0.1</v>
      </c>
      <c r="H15" s="29">
        <v>0.1</v>
      </c>
      <c r="I15" s="29">
        <v>0.1</v>
      </c>
      <c r="J15" s="29">
        <v>0.11</v>
      </c>
      <c r="K15" s="29">
        <v>0.12</v>
      </c>
      <c r="L15" s="29">
        <v>0.13</v>
      </c>
      <c r="M15" s="30">
        <v>0.14000000000000001</v>
      </c>
    </row>
    <row r="16" spans="2:16" ht="13.5" thickBot="1" x14ac:dyDescent="0.25">
      <c r="D16" s="13" t="s">
        <v>23</v>
      </c>
      <c r="E16" s="31">
        <v>10</v>
      </c>
      <c r="F16" s="32">
        <v>10</v>
      </c>
      <c r="G16" s="32">
        <v>10</v>
      </c>
      <c r="H16" s="32">
        <v>10</v>
      </c>
      <c r="I16" s="32">
        <v>10</v>
      </c>
      <c r="J16" s="32">
        <v>10</v>
      </c>
      <c r="K16" s="32">
        <v>10</v>
      </c>
      <c r="L16" s="32">
        <v>10</v>
      </c>
      <c r="M16" s="33">
        <v>10</v>
      </c>
    </row>
    <row r="17" spans="4:13" ht="13.5" thickBot="1" x14ac:dyDescent="0.25">
      <c r="D17" s="13" t="s">
        <v>22</v>
      </c>
      <c r="E17" s="31">
        <v>2.16</v>
      </c>
      <c r="F17" s="32">
        <v>2.16</v>
      </c>
      <c r="G17" s="32">
        <v>2.16</v>
      </c>
      <c r="H17" s="32">
        <v>2.16</v>
      </c>
      <c r="I17" s="32">
        <v>2.16</v>
      </c>
      <c r="J17" s="32">
        <v>2.16</v>
      </c>
      <c r="K17" s="32">
        <v>2.16</v>
      </c>
      <c r="L17" s="32">
        <v>2.16</v>
      </c>
      <c r="M17" s="33">
        <v>2.16</v>
      </c>
    </row>
    <row r="18" spans="4:13" ht="13.5" thickBot="1" x14ac:dyDescent="0.25">
      <c r="D18" s="13" t="s">
        <v>19</v>
      </c>
      <c r="E18" s="31">
        <v>24.18</v>
      </c>
      <c r="F18" s="32">
        <v>19.64</v>
      </c>
      <c r="G18" s="32">
        <v>16.07</v>
      </c>
      <c r="H18" s="32">
        <v>24.18</v>
      </c>
      <c r="I18" s="32">
        <v>24.18</v>
      </c>
      <c r="J18" s="32">
        <v>22.94</v>
      </c>
      <c r="K18" s="32">
        <v>21.78</v>
      </c>
      <c r="L18" s="32">
        <v>20.71</v>
      </c>
      <c r="M18" s="33">
        <v>19.71</v>
      </c>
    </row>
    <row r="19" spans="4:13" ht="13.5" thickBot="1" x14ac:dyDescent="0.25">
      <c r="D19" s="13" t="s">
        <v>20</v>
      </c>
      <c r="E19" s="43">
        <f>E17*((1+E13)^(E16-1))*(1+E14)/(((1+E15)^(E16))*(E15-E14))</f>
        <v>61.521477577745053</v>
      </c>
      <c r="F19" s="43">
        <f t="shared" ref="F19:M19" si="1">F17*((1+F13)^(F16-1))*(1+F14)/(((1+F15)^(F16))*(F15-F14))</f>
        <v>41.236363636363635</v>
      </c>
      <c r="G19" s="43">
        <f t="shared" si="1"/>
        <v>27.130005757808519</v>
      </c>
      <c r="H19" s="43">
        <f t="shared" si="1"/>
        <v>77.634245514773497</v>
      </c>
      <c r="I19" s="43">
        <f t="shared" si="1"/>
        <v>50.77963228639274</v>
      </c>
      <c r="J19" s="43">
        <f t="shared" si="1"/>
        <v>46.831985988336541</v>
      </c>
      <c r="K19" s="43">
        <f t="shared" si="1"/>
        <v>36.698249306578305</v>
      </c>
      <c r="L19" s="43">
        <f t="shared" si="1"/>
        <v>29.37982411897703</v>
      </c>
      <c r="M19" s="46">
        <f t="shared" si="1"/>
        <v>23.912918880447123</v>
      </c>
    </row>
    <row r="20" spans="4:13" ht="13.5" thickBot="1" x14ac:dyDescent="0.25">
      <c r="D20" s="13" t="s">
        <v>21</v>
      </c>
      <c r="E20" s="34">
        <f>E18+E19</f>
        <v>85.701477577745052</v>
      </c>
      <c r="F20" s="34">
        <f t="shared" ref="F20:M20" si="2">F18+F19</f>
        <v>60.876363636363635</v>
      </c>
      <c r="G20" s="34">
        <f t="shared" si="2"/>
        <v>43.200005757808519</v>
      </c>
      <c r="H20" s="34">
        <f t="shared" si="2"/>
        <v>101.81424551477349</v>
      </c>
      <c r="I20" s="34">
        <f t="shared" si="2"/>
        <v>74.959632286392747</v>
      </c>
      <c r="J20" s="34">
        <f t="shared" si="2"/>
        <v>69.771985988336539</v>
      </c>
      <c r="K20" s="34">
        <f t="shared" si="2"/>
        <v>58.478249306578306</v>
      </c>
      <c r="L20" s="34">
        <f t="shared" si="2"/>
        <v>50.089824118977035</v>
      </c>
      <c r="M20" s="47">
        <f t="shared" si="2"/>
        <v>43.622918880447124</v>
      </c>
    </row>
    <row r="21" spans="4:13" ht="13.5" thickBot="1" x14ac:dyDescent="0.25">
      <c r="D21" s="17" t="s">
        <v>11</v>
      </c>
      <c r="E21" s="36">
        <f>E17/E20</f>
        <v>2.5203766154912932E-2</v>
      </c>
      <c r="F21" s="36">
        <f t="shared" ref="F21:H21" si="3">F17/F20</f>
        <v>3.5481751388805931E-2</v>
      </c>
      <c r="G21" s="36">
        <f t="shared" si="3"/>
        <v>4.9999993335870664E-2</v>
      </c>
      <c r="H21" s="36">
        <f t="shared" si="3"/>
        <v>2.1215105892883907E-2</v>
      </c>
      <c r="I21" s="36">
        <f t="shared" ref="I21" si="4">I17/I20</f>
        <v>2.8815509549826063E-2</v>
      </c>
      <c r="J21" s="36">
        <f t="shared" ref="J21:K21" si="5">J17/J20</f>
        <v>3.0957983629147052E-2</v>
      </c>
      <c r="K21" s="36">
        <f t="shared" si="5"/>
        <v>3.6936810277543967E-2</v>
      </c>
      <c r="L21" s="36">
        <f t="shared" ref="L21" si="6">L17/L20</f>
        <v>4.3122531132658987E-2</v>
      </c>
      <c r="M21" s="48">
        <f t="shared" ref="M21" si="7">M17/M20</f>
        <v>4.9515256095532978E-2</v>
      </c>
    </row>
    <row r="22" spans="4:13" ht="13.5" thickTop="1" x14ac:dyDescent="0.2"/>
    <row r="23" spans="4:13" x14ac:dyDescent="0.2">
      <c r="D23" s="10" t="s">
        <v>28</v>
      </c>
    </row>
    <row r="24" spans="4:13" ht="13.5" thickBot="1" x14ac:dyDescent="0.25">
      <c r="E24" s="10">
        <v>1</v>
      </c>
      <c r="F24" s="10">
        <v>2</v>
      </c>
      <c r="G24" s="10">
        <v>3</v>
      </c>
      <c r="H24" s="10">
        <v>4</v>
      </c>
    </row>
    <row r="25" spans="4:13" ht="14.25" thickTop="1" thickBot="1" x14ac:dyDescent="0.25">
      <c r="D25" s="24" t="s">
        <v>7</v>
      </c>
      <c r="E25" s="25">
        <v>0.12</v>
      </c>
      <c r="F25" s="26">
        <v>0.12</v>
      </c>
      <c r="G25" s="26">
        <v>0.12</v>
      </c>
      <c r="H25" s="26">
        <v>0.12</v>
      </c>
    </row>
    <row r="26" spans="4:13" ht="13.5" thickBot="1" x14ac:dyDescent="0.25">
      <c r="D26" s="13" t="s">
        <v>8</v>
      </c>
      <c r="E26" s="28">
        <v>0.05</v>
      </c>
      <c r="F26" s="29">
        <v>0.05</v>
      </c>
      <c r="G26" s="29">
        <v>0.05</v>
      </c>
      <c r="H26" s="29">
        <v>0.05</v>
      </c>
      <c r="I26" s="10">
        <v>4</v>
      </c>
    </row>
    <row r="27" spans="4:13" ht="13.5" thickBot="1" x14ac:dyDescent="0.25">
      <c r="D27" s="13" t="s">
        <v>5</v>
      </c>
      <c r="E27" s="28">
        <v>0.1</v>
      </c>
      <c r="F27" s="29">
        <v>0.1</v>
      </c>
      <c r="G27" s="29">
        <v>0.1</v>
      </c>
      <c r="H27" s="29">
        <v>0.1</v>
      </c>
    </row>
    <row r="28" spans="4:13" ht="13.5" thickBot="1" x14ac:dyDescent="0.25">
      <c r="D28" s="13" t="s">
        <v>35</v>
      </c>
      <c r="E28" s="31">
        <v>10</v>
      </c>
      <c r="F28" s="32">
        <v>10</v>
      </c>
      <c r="G28" s="32">
        <v>10</v>
      </c>
      <c r="H28" s="32">
        <v>10</v>
      </c>
    </row>
    <row r="29" spans="4:13" ht="13.5" thickBot="1" x14ac:dyDescent="0.25">
      <c r="D29" s="13" t="s">
        <v>36</v>
      </c>
      <c r="E29" s="31">
        <v>1</v>
      </c>
      <c r="F29" s="32">
        <v>2</v>
      </c>
      <c r="G29" s="32">
        <v>3</v>
      </c>
      <c r="H29" s="32">
        <v>4</v>
      </c>
    </row>
    <row r="30" spans="4:13" ht="13.5" thickBot="1" x14ac:dyDescent="0.25">
      <c r="D30" s="13" t="s">
        <v>37</v>
      </c>
      <c r="E30" s="34">
        <v>32.32</v>
      </c>
      <c r="F30" s="35">
        <v>64.650000000000006</v>
      </c>
      <c r="G30" s="35">
        <v>96.97</v>
      </c>
      <c r="H30" s="35">
        <v>129.30000000000001</v>
      </c>
    </row>
    <row r="31" spans="4:13" ht="13.5" thickBot="1" x14ac:dyDescent="0.25">
      <c r="D31" s="17" t="s">
        <v>11</v>
      </c>
      <c r="E31" s="36">
        <v>3.09E-2</v>
      </c>
      <c r="F31" s="37">
        <v>3.09E-2</v>
      </c>
      <c r="G31" s="37">
        <v>3.09E-2</v>
      </c>
      <c r="H31" s="37">
        <v>3.09E-2</v>
      </c>
    </row>
    <row r="32" spans="4:13" ht="13.5" thickTop="1" x14ac:dyDescent="0.2"/>
  </sheetData>
  <mergeCells count="1">
    <mergeCell ref="F3: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workbookViewId="0">
      <selection activeCell="F21" sqref="F21"/>
    </sheetView>
  </sheetViews>
  <sheetFormatPr defaultRowHeight="12.75" x14ac:dyDescent="0.2"/>
  <cols>
    <col min="1" max="1" width="3.28515625" style="10" customWidth="1"/>
    <col min="2" max="2" width="4.140625" style="10" bestFit="1" customWidth="1"/>
    <col min="3" max="3" width="6.7109375" style="10" bestFit="1" customWidth="1"/>
    <col min="4" max="4" width="5.5703125" style="10" customWidth="1"/>
    <col min="5" max="5" width="4.140625" style="10" customWidth="1"/>
    <col min="6" max="6" width="11" style="10" bestFit="1" customWidth="1"/>
    <col min="7" max="7" width="6.42578125" style="10" bestFit="1" customWidth="1"/>
    <col min="8" max="8" width="5.42578125" style="10" bestFit="1" customWidth="1"/>
    <col min="9" max="9" width="4.42578125" style="10" bestFit="1" customWidth="1"/>
    <col min="10" max="10" width="6.85546875" style="10" bestFit="1" customWidth="1"/>
    <col min="11" max="11" width="5.7109375" style="10" bestFit="1" customWidth="1"/>
    <col min="12" max="16" width="4.42578125" style="10" bestFit="1" customWidth="1"/>
    <col min="17" max="17" width="12.42578125" style="10" bestFit="1" customWidth="1"/>
    <col min="18" max="16384" width="9.140625" style="10"/>
  </cols>
  <sheetData>
    <row r="2" spans="2:17" ht="13.5" thickBot="1" x14ac:dyDescent="0.25">
      <c r="B2" s="10" t="s">
        <v>7</v>
      </c>
      <c r="C2" s="39">
        <v>0.12</v>
      </c>
      <c r="G2" s="10" t="s">
        <v>29</v>
      </c>
    </row>
    <row r="3" spans="2:17" ht="14.25" thickTop="1" thickBot="1" x14ac:dyDescent="0.25">
      <c r="B3" s="10" t="s">
        <v>8</v>
      </c>
      <c r="C3" s="39">
        <v>0.03</v>
      </c>
      <c r="G3" s="49" t="s">
        <v>13</v>
      </c>
      <c r="H3" s="50"/>
      <c r="I3" s="50"/>
      <c r="J3" s="50"/>
      <c r="K3" s="50"/>
      <c r="L3" s="50"/>
      <c r="M3" s="50"/>
      <c r="N3" s="50"/>
      <c r="O3" s="50"/>
      <c r="P3" s="51"/>
      <c r="Q3" s="12" t="s">
        <v>14</v>
      </c>
    </row>
    <row r="4" spans="2:17" ht="13.5" thickBot="1" x14ac:dyDescent="0.25">
      <c r="B4" s="10" t="s">
        <v>0</v>
      </c>
      <c r="C4" s="11">
        <v>0.1</v>
      </c>
      <c r="F4" s="10" t="s">
        <v>16</v>
      </c>
      <c r="G4" s="13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>
        <v>10</v>
      </c>
      <c r="Q4" s="15" t="s">
        <v>15</v>
      </c>
    </row>
    <row r="5" spans="2:17" ht="13.5" thickBot="1" x14ac:dyDescent="0.25">
      <c r="B5" s="10" t="s">
        <v>1</v>
      </c>
      <c r="C5" s="16">
        <v>10</v>
      </c>
      <c r="D5" s="10" t="s">
        <v>33</v>
      </c>
      <c r="F5" s="10" t="s">
        <v>17</v>
      </c>
      <c r="G5" s="41">
        <f t="shared" ref="G5:P5" si="0">$C$6*((1+$C$2)^(G4-1))/((1+$C$4)^(G4))</f>
        <v>1.9636363636363636</v>
      </c>
      <c r="H5" s="18">
        <f t="shared" si="0"/>
        <v>1.9993388429752066</v>
      </c>
      <c r="I5" s="18">
        <f t="shared" si="0"/>
        <v>2.0356904583020281</v>
      </c>
      <c r="J5" s="18">
        <f t="shared" si="0"/>
        <v>2.0727030120893386</v>
      </c>
      <c r="K5" s="18">
        <f t="shared" si="0"/>
        <v>2.1103885214000533</v>
      </c>
      <c r="L5" s="18">
        <f t="shared" si="0"/>
        <v>2.1487592217891449</v>
      </c>
      <c r="M5" s="18">
        <f t="shared" si="0"/>
        <v>2.1878275712762201</v>
      </c>
      <c r="N5" s="18">
        <f t="shared" si="0"/>
        <v>2.2276062543903339</v>
      </c>
      <c r="O5" s="18">
        <f t="shared" si="0"/>
        <v>2.2681081862883401</v>
      </c>
      <c r="P5" s="18">
        <f t="shared" si="0"/>
        <v>2.3093465169481275</v>
      </c>
      <c r="Q5" s="19">
        <f>$C$6*((1+$C$2)^($P$4-1))*(1+$C$3)/(((1+$C$4)^($P$4))*($C$4-$C$3))</f>
        <v>33.980384463665303</v>
      </c>
    </row>
    <row r="6" spans="2:17" ht="13.5" thickTop="1" x14ac:dyDescent="0.2">
      <c r="B6" s="10" t="s">
        <v>6</v>
      </c>
      <c r="C6" s="20">
        <f>C7*12/100000</f>
        <v>2.16</v>
      </c>
      <c r="D6" s="10" t="s">
        <v>38</v>
      </c>
    </row>
    <row r="7" spans="2:17" x14ac:dyDescent="0.2">
      <c r="B7" s="10" t="s">
        <v>25</v>
      </c>
      <c r="C7" s="10">
        <v>18000</v>
      </c>
      <c r="D7" s="10" t="s">
        <v>39</v>
      </c>
      <c r="F7" s="10" t="s">
        <v>10</v>
      </c>
      <c r="G7" s="20">
        <f>SUM(G5:P5)</f>
        <v>21.32340494909516</v>
      </c>
      <c r="H7" s="10" t="s">
        <v>18</v>
      </c>
      <c r="J7" s="38" t="s">
        <v>24</v>
      </c>
    </row>
    <row r="8" spans="2:17" ht="13.5" thickBot="1" x14ac:dyDescent="0.25">
      <c r="F8" s="22" t="s">
        <v>9</v>
      </c>
      <c r="G8" s="23">
        <f>$C$6*((1+$C$2)^($P$4-1))*(1+$C$3)/(((1+$C$4)^($P$4))*($C$4-$C$3))</f>
        <v>33.980384463665303</v>
      </c>
      <c r="H8" s="22" t="s">
        <v>18</v>
      </c>
      <c r="J8" s="21" t="s">
        <v>11</v>
      </c>
      <c r="K8" s="44">
        <f>C6/G9</f>
        <v>3.9056998135856759E-2</v>
      </c>
    </row>
    <row r="9" spans="2:17" ht="13.5" thickTop="1" x14ac:dyDescent="0.2">
      <c r="F9" s="10" t="s">
        <v>3</v>
      </c>
      <c r="G9" s="20">
        <f>SUM(G7:G8)</f>
        <v>55.303789412760466</v>
      </c>
      <c r="H9" s="10" t="s">
        <v>18</v>
      </c>
    </row>
    <row r="10" spans="2:17" x14ac:dyDescent="0.2">
      <c r="B10" s="10" t="s">
        <v>7</v>
      </c>
      <c r="C10" s="39">
        <v>0.2</v>
      </c>
    </row>
    <row r="11" spans="2:17" x14ac:dyDescent="0.2">
      <c r="B11" s="10" t="s">
        <v>8</v>
      </c>
      <c r="C11" s="39">
        <v>0.05</v>
      </c>
    </row>
    <row r="12" spans="2:17" ht="13.5" thickBot="1" x14ac:dyDescent="0.25">
      <c r="B12" s="10" t="s">
        <v>0</v>
      </c>
      <c r="C12" s="11">
        <v>0.1</v>
      </c>
      <c r="G12" s="10" t="s">
        <v>29</v>
      </c>
    </row>
    <row r="13" spans="2:17" ht="14.25" thickTop="1" thickBot="1" x14ac:dyDescent="0.25">
      <c r="B13" s="10" t="s">
        <v>1</v>
      </c>
      <c r="C13" s="16">
        <v>10</v>
      </c>
      <c r="D13" s="10" t="s">
        <v>33</v>
      </c>
      <c r="G13" s="49" t="s">
        <v>13</v>
      </c>
      <c r="H13" s="50"/>
      <c r="I13" s="50"/>
      <c r="J13" s="50"/>
      <c r="K13" s="50"/>
      <c r="L13" s="50"/>
      <c r="M13" s="50"/>
      <c r="N13" s="50"/>
      <c r="O13" s="50"/>
      <c r="P13" s="51"/>
      <c r="Q13" s="12" t="s">
        <v>14</v>
      </c>
    </row>
    <row r="14" spans="2:17" ht="13.5" thickBot="1" x14ac:dyDescent="0.25">
      <c r="B14" s="10" t="s">
        <v>6</v>
      </c>
      <c r="C14" s="20">
        <f>C7*12/100000</f>
        <v>2.16</v>
      </c>
      <c r="D14" s="10" t="s">
        <v>38</v>
      </c>
      <c r="F14" s="10" t="s">
        <v>16</v>
      </c>
      <c r="G14" s="13">
        <v>1</v>
      </c>
      <c r="H14" s="14">
        <v>2</v>
      </c>
      <c r="I14" s="14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4">
        <v>9</v>
      </c>
      <c r="P14" s="14">
        <v>10</v>
      </c>
      <c r="Q14" s="15" t="s">
        <v>15</v>
      </c>
    </row>
    <row r="15" spans="2:17" ht="13.5" thickBot="1" x14ac:dyDescent="0.25">
      <c r="F15" s="11" t="s">
        <v>17</v>
      </c>
      <c r="G15" s="41">
        <f t="shared" ref="G15:P15" si="1">$C$14*((1+$C$10)^(G14-1))/((1+$C$12)^(G14))</f>
        <v>1.9636363636363636</v>
      </c>
      <c r="H15" s="41">
        <f t="shared" si="1"/>
        <v>2.1421487603305782</v>
      </c>
      <c r="I15" s="41">
        <f t="shared" si="1"/>
        <v>2.3368895567242669</v>
      </c>
      <c r="J15" s="41">
        <f t="shared" si="1"/>
        <v>2.5493340618810185</v>
      </c>
      <c r="K15" s="41">
        <f t="shared" si="1"/>
        <v>2.7810917038702017</v>
      </c>
      <c r="L15" s="41">
        <f t="shared" si="1"/>
        <v>3.0339182224038557</v>
      </c>
      <c r="M15" s="41">
        <f t="shared" si="1"/>
        <v>3.3097289698951151</v>
      </c>
      <c r="N15" s="41">
        <f t="shared" si="1"/>
        <v>3.610613421703762</v>
      </c>
      <c r="O15" s="41">
        <f t="shared" si="1"/>
        <v>3.9388510054950125</v>
      </c>
      <c r="P15" s="41">
        <f t="shared" si="1"/>
        <v>4.2969283696309226</v>
      </c>
      <c r="Q15" s="19">
        <f>$C$14*((1+$C$10)^($P$14-1))*(1+$C$11)/(((1+$C$12)^($P$14))*($C$12-$C$11))</f>
        <v>90.235495762249371</v>
      </c>
    </row>
    <row r="16" spans="2:17" ht="13.5" thickTop="1" x14ac:dyDescent="0.2"/>
    <row r="17" spans="6:17" x14ac:dyDescent="0.2">
      <c r="F17" s="10" t="s">
        <v>10</v>
      </c>
      <c r="G17" s="20">
        <f>SUM(G15:P15)</f>
        <v>29.963140435571098</v>
      </c>
      <c r="H17" s="10" t="s">
        <v>18</v>
      </c>
      <c r="J17" s="10" t="s">
        <v>24</v>
      </c>
    </row>
    <row r="18" spans="6:17" ht="13.5" thickBot="1" x14ac:dyDescent="0.25">
      <c r="F18" s="22" t="s">
        <v>9</v>
      </c>
      <c r="G18" s="23">
        <f>Q15</f>
        <v>90.235495762249371</v>
      </c>
      <c r="H18" s="22" t="s">
        <v>18</v>
      </c>
      <c r="J18" s="10" t="s">
        <v>11</v>
      </c>
      <c r="K18" s="42">
        <f>C14/G19</f>
        <v>1.7970253809245523E-2</v>
      </c>
    </row>
    <row r="19" spans="6:17" ht="13.5" thickTop="1" x14ac:dyDescent="0.2">
      <c r="F19" s="10" t="s">
        <v>3</v>
      </c>
      <c r="G19" s="20">
        <f>SUM(G17:G18)</f>
        <v>120.19863619782046</v>
      </c>
      <c r="H19" s="10" t="s">
        <v>18</v>
      </c>
    </row>
    <row r="20" spans="6:17" x14ac:dyDescent="0.2">
      <c r="Q20" s="45"/>
    </row>
  </sheetData>
  <mergeCells count="2">
    <mergeCell ref="G3:P3"/>
    <mergeCell ref="G13:P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Mature Property</vt:lpstr>
      <vt:lpstr>Growth Property</vt:lpstr>
      <vt:lpstr>Villa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2014-05-07T10:10:32Z</dcterms:created>
  <dcterms:modified xsi:type="dcterms:W3CDTF">2014-08-16T04:28:15Z</dcterms:modified>
</cp:coreProperties>
</file>